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ad2ddab46709ef/Documents/Training/CRA/"/>
    </mc:Choice>
  </mc:AlternateContent>
  <xr:revisionPtr revIDLastSave="372" documentId="13_ncr:1_{3C7941D3-AA59-774C-BD80-4D768537352F}" xr6:coauthVersionLast="47" xr6:coauthVersionMax="47" xr10:uidLastSave="{589D2010-63A9-4F4D-97CE-7D5A7A7386CC}"/>
  <bookViews>
    <workbookView xWindow="2940" yWindow="825" windowWidth="34995" windowHeight="19200" xr2:uid="{00000000-000D-0000-FFFF-FFFF00000000}"/>
  </bookViews>
  <sheets>
    <sheet name="สินทรัพย์" sheetId="1" r:id="rId1"/>
    <sheet name="ตารางต้นทุนและผลตอบแทน" sheetId="3" r:id="rId2"/>
    <sheet name="CBA templat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3" l="1"/>
  <c r="B41" i="3"/>
  <c r="D27" i="3"/>
  <c r="B27" i="3"/>
  <c r="K39" i="5"/>
  <c r="K37" i="5"/>
  <c r="E35" i="5"/>
  <c r="H33" i="5"/>
  <c r="C32" i="5"/>
  <c r="B31" i="5"/>
  <c r="B30" i="5"/>
  <c r="B29" i="5"/>
  <c r="B28" i="5" s="1"/>
  <c r="D28" i="5" s="1"/>
  <c r="C28" i="5"/>
  <c r="C25" i="5"/>
  <c r="D25" i="5" s="1"/>
  <c r="K24" i="5"/>
  <c r="C24" i="5"/>
  <c r="D24" i="5" s="1"/>
  <c r="C23" i="5"/>
  <c r="D23" i="5" s="1"/>
  <c r="K22" i="5"/>
  <c r="C13" i="5" s="1"/>
  <c r="C22" i="5"/>
  <c r="C21" i="5" s="1"/>
  <c r="B22" i="5"/>
  <c r="D22" i="5" s="1"/>
  <c r="B19" i="5"/>
  <c r="D19" i="5" s="1"/>
  <c r="B18" i="5"/>
  <c r="D18" i="5" s="1"/>
  <c r="B17" i="5"/>
  <c r="D17" i="5" s="1"/>
  <c r="B16" i="5"/>
  <c r="D16" i="5" s="1"/>
  <c r="B15" i="5"/>
  <c r="D15" i="5" s="1"/>
  <c r="B14" i="5"/>
  <c r="D14" i="5" s="1"/>
  <c r="H12" i="5"/>
  <c r="D11" i="5"/>
  <c r="D10" i="5"/>
  <c r="B9" i="5"/>
  <c r="D9" i="5" s="1"/>
  <c r="B8" i="5"/>
  <c r="D8" i="5" s="1"/>
  <c r="K7" i="5"/>
  <c r="B7" i="5"/>
  <c r="D7" i="5" s="1"/>
  <c r="K6" i="5"/>
  <c r="K8" i="5" s="1"/>
  <c r="B6" i="5"/>
  <c r="B3" i="5" s="1"/>
  <c r="K5" i="5"/>
  <c r="D5" i="5"/>
  <c r="B5" i="5"/>
  <c r="K4" i="5"/>
  <c r="C22" i="3"/>
  <c r="B22" i="3"/>
  <c r="D22" i="3" s="1"/>
  <c r="C23" i="3"/>
  <c r="B19" i="1"/>
  <c r="L5" i="1"/>
  <c r="L6" i="1"/>
  <c r="L7" i="1"/>
  <c r="L8" i="1"/>
  <c r="L9" i="1"/>
  <c r="L10" i="1"/>
  <c r="L11" i="1"/>
  <c r="L12" i="1"/>
  <c r="L4" i="1"/>
  <c r="B9" i="3"/>
  <c r="B8" i="3"/>
  <c r="B15" i="3"/>
  <c r="B16" i="3"/>
  <c r="B18" i="3"/>
  <c r="B17" i="3"/>
  <c r="B7" i="3"/>
  <c r="B6" i="3"/>
  <c r="B5" i="3"/>
  <c r="C33" i="3"/>
  <c r="B30" i="3"/>
  <c r="H33" i="3"/>
  <c r="K39" i="3"/>
  <c r="B32" i="3" s="1"/>
  <c r="K37" i="3"/>
  <c r="B31" i="3" s="1"/>
  <c r="K24" i="3"/>
  <c r="B14" i="3" s="1"/>
  <c r="K22" i="3"/>
  <c r="C13" i="3" s="1"/>
  <c r="H12" i="3"/>
  <c r="K5" i="3"/>
  <c r="K6" i="3"/>
  <c r="K7" i="3"/>
  <c r="K4" i="3"/>
  <c r="C20" i="5" l="1"/>
  <c r="D20" i="5" s="1"/>
  <c r="D13" i="5"/>
  <c r="C3" i="5"/>
  <c r="C26" i="5" s="1"/>
  <c r="D6" i="5"/>
  <c r="B21" i="5"/>
  <c r="D21" i="5" s="1"/>
  <c r="K8" i="3"/>
  <c r="E36" i="3"/>
  <c r="D14" i="3"/>
  <c r="D11" i="3"/>
  <c r="D10" i="3"/>
  <c r="D5" i="3"/>
  <c r="D15" i="3"/>
  <c r="C29" i="3"/>
  <c r="B21" i="3"/>
  <c r="D6" i="3"/>
  <c r="D7" i="3"/>
  <c r="D8" i="3"/>
  <c r="D9" i="3"/>
  <c r="D16" i="3"/>
  <c r="D17" i="3"/>
  <c r="D18" i="3"/>
  <c r="H7" i="1"/>
  <c r="H8" i="1"/>
  <c r="H9" i="1"/>
  <c r="H10" i="1"/>
  <c r="H11" i="1"/>
  <c r="H12" i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H6" i="1"/>
  <c r="H5" i="1"/>
  <c r="H4" i="1"/>
  <c r="B26" i="5" l="1"/>
  <c r="D3" i="5"/>
  <c r="D34" i="5" s="1"/>
  <c r="D37" i="5" s="1"/>
  <c r="I10" i="1"/>
  <c r="J10" i="1" s="1"/>
  <c r="I7" i="1"/>
  <c r="J7" i="1" s="1"/>
  <c r="I6" i="1"/>
  <c r="J6" i="1" s="1"/>
  <c r="I8" i="1"/>
  <c r="J8" i="1" s="1"/>
  <c r="I5" i="1"/>
  <c r="J5" i="1" s="1"/>
  <c r="I12" i="1"/>
  <c r="J12" i="1" s="1"/>
  <c r="I9" i="1"/>
  <c r="J9" i="1" s="1"/>
  <c r="I4" i="1"/>
  <c r="J4" i="1" s="1"/>
  <c r="I11" i="1"/>
  <c r="J11" i="1" s="1"/>
  <c r="D23" i="3"/>
  <c r="E4" i="1"/>
  <c r="G4" i="1" s="1"/>
  <c r="L13" i="1"/>
  <c r="B29" i="3"/>
  <c r="D29" i="3" s="1"/>
  <c r="E5" i="1"/>
  <c r="G5" i="1" s="1"/>
  <c r="D13" i="3"/>
  <c r="E6" i="1"/>
  <c r="G6" i="1" s="1"/>
  <c r="D26" i="5" l="1"/>
  <c r="D35" i="5" s="1"/>
  <c r="D38" i="5" s="1"/>
  <c r="D33" i="5"/>
  <c r="D36" i="5" s="1"/>
  <c r="B19" i="3"/>
  <c r="D19" i="3" s="1"/>
  <c r="G13" i="1"/>
  <c r="C24" i="3" s="1"/>
  <c r="D24" i="3" s="1"/>
  <c r="J13" i="1"/>
  <c r="C25" i="3" s="1"/>
  <c r="D25" i="3" s="1"/>
  <c r="B3" i="3" l="1"/>
  <c r="C20" i="3" s="1"/>
  <c r="C21" i="3"/>
  <c r="D21" i="3" s="1"/>
  <c r="B26" i="3"/>
  <c r="D34" i="3" s="1"/>
  <c r="D37" i="3" s="1"/>
  <c r="D20" i="3"/>
  <c r="C3" i="3"/>
  <c r="C26" i="3" l="1"/>
  <c r="D26" i="3" s="1"/>
  <c r="D3" i="3"/>
  <c r="D36" i="3" l="1"/>
  <c r="D39" i="3" s="1"/>
  <c r="D35" i="3"/>
  <c r="D38" i="3" s="1"/>
</calcChain>
</file>

<file path=xl/sharedStrings.xml><?xml version="1.0" encoding="utf-8"?>
<sst xmlns="http://schemas.openxmlformats.org/spreadsheetml/2006/main" count="338" uniqueCount="130">
  <si>
    <t> </t>
  </si>
  <si>
    <t>มูลค่าซื้อ</t>
  </si>
  <si>
    <t>อายุการใช้งาน</t>
  </si>
  <si>
    <t>มูลค่าซาก</t>
  </si>
  <si>
    <t>ค่าเสื่อม/ปี</t>
  </si>
  <si>
    <t>สัดส่วนที่ใช้ในโคนม</t>
  </si>
  <si>
    <t>ค่าเสื่อม/ปี/โคนม</t>
  </si>
  <si>
    <t>โรงเรือนโคพัก</t>
  </si>
  <si>
    <t>โรงเรือนลูกโค</t>
  </si>
  <si>
    <t>โรงรีดนม</t>
  </si>
  <si>
    <t>บ่อน้ำบาดาล</t>
  </si>
  <si>
    <t>อุปกรณ์รีดนม</t>
  </si>
  <si>
    <t>เครื่องสูบน้ำ</t>
  </si>
  <si>
    <t>รถปิ๊กอัพ</t>
  </si>
  <si>
    <t>มอเตอร์ไซด์</t>
  </si>
  <si>
    <t>รถตัดหญ้า</t>
  </si>
  <si>
    <t> รวมค่าเสื่อม</t>
  </si>
  <si>
    <t>AIV</t>
  </si>
  <si>
    <t>ค่าเสียโอกาสของเงินทุน</t>
  </si>
  <si>
    <t xml:space="preserve"> รายการ</t>
  </si>
  <si>
    <t xml:space="preserve"> โคนม</t>
  </si>
  <si>
    <t xml:space="preserve"> เป็นเงินสด</t>
  </si>
  <si>
    <t xml:space="preserve"> ไม่เป็นเงินสด</t>
  </si>
  <si>
    <t xml:space="preserve"> รวม</t>
  </si>
  <si>
    <t xml:space="preserve"> 1.ต้นทุนผันแปร</t>
  </si>
  <si>
    <t xml:space="preserve"> 1.1 ค่าวัสดุการเกษตร</t>
  </si>
  <si>
    <t xml:space="preserve">  </t>
  </si>
  <si>
    <t xml:space="preserve">   -อาหารข้น</t>
  </si>
  <si>
    <t xml:space="preserve">   -นมผงขาดมันเนยสำหรับลูกโค</t>
  </si>
  <si>
    <t xml:space="preserve">   -ค่าแร่ธาตุ วัคซีน ยา</t>
  </si>
  <si>
    <t xml:space="preserve"> 1.2 แรงงานคน</t>
  </si>
  <si>
    <t xml:space="preserve">   -แรงงานครัวเรือน</t>
  </si>
  <si>
    <t xml:space="preserve">   -แรงงานจ้าง</t>
  </si>
  <si>
    <t xml:space="preserve"> 1.5 ค่าบริการสัตวแพทย์</t>
  </si>
  <si>
    <t xml:space="preserve"> 1.6 ค่าบริการผสมเทียม</t>
  </si>
  <si>
    <t xml:space="preserve"> 1.7 ค่าซ่อมบำรุง</t>
  </si>
  <si>
    <t xml:space="preserve"> 1.8 ค่าเสียโอกาสเงินทุนระยะสั้น</t>
  </si>
  <si>
    <t xml:space="preserve"> 2. ต้นทุนคงที่</t>
  </si>
  <si>
    <t xml:space="preserve"> 2.1 ค่าเสียโอกาสการใช้ที่ดินของตนเอง</t>
  </si>
  <si>
    <t xml:space="preserve"> 2.2 ค่าเสื่อมราคาแม่โค</t>
  </si>
  <si>
    <t xml:space="preserve"> 2.3 ค่าเสื่อมอุปกรณ์และโรงเรือน</t>
  </si>
  <si>
    <t xml:space="preserve"> 2.4 ค่าเสียโอกาสเงินทุนระยะยาว</t>
  </si>
  <si>
    <t xml:space="preserve"> รวมต้นทุนทั้งหมด(บาท/ฟาร์ม)</t>
  </si>
  <si>
    <t xml:space="preserve"> รายได้ทั้งหมด(บาท/ฟาร์ม)</t>
  </si>
  <si>
    <t xml:space="preserve">  - ขายน้ำนมดิบ</t>
  </si>
  <si>
    <t xml:space="preserve">  - ขายมูลโค</t>
  </si>
  <si>
    <t xml:space="preserve">  - ขายลูกโคเพศผู้</t>
  </si>
  <si>
    <t xml:space="preserve">  - มูลค่าลูกโคเพศเมีย</t>
  </si>
  <si>
    <t xml:space="preserve"> รายได้เหนือต้นทุนเงินสด (บาท/ฟาร์ม)</t>
  </si>
  <si>
    <t xml:space="preserve"> รายได้เหนือต้นทุนผันแปร (บาท/ฟาร์ม)</t>
  </si>
  <si>
    <t xml:space="preserve"> รายได้เหนือต้นทุนทั้งหมด (บาท/ฟาร์ม)</t>
  </si>
  <si>
    <t>ค่าบำรุงรักษา</t>
  </si>
  <si>
    <t>ค่าเสียโอกาส/โคนม</t>
  </si>
  <si>
    <t xml:space="preserve"> </t>
  </si>
  <si>
    <t>ปริมาณน้ำนมดิบ</t>
  </si>
  <si>
    <t>ตัว</t>
  </si>
  <si>
    <t>แม่โครีดนม</t>
  </si>
  <si>
    <t>ปริมาณน้ำนมดิบเฉลี่ย</t>
  </si>
  <si>
    <t>กก./ตัว</t>
  </si>
  <si>
    <t>จำนวนแม่โค</t>
  </si>
  <si>
    <t>แม่โคสาว</t>
  </si>
  <si>
    <t>โคสาวผสมพันธุ์</t>
  </si>
  <si>
    <t>อัตราหน่วยปศุสัตว์</t>
  </si>
  <si>
    <t>หน่วยปศุสัตว์</t>
  </si>
  <si>
    <t>บาท/กก.</t>
  </si>
  <si>
    <t>บาท</t>
  </si>
  <si>
    <t>อัตราการการให้อาหาร</t>
  </si>
  <si>
    <t>บาท/ตัน</t>
  </si>
  <si>
    <t>ต้นทุนอาหาร</t>
  </si>
  <si>
    <t>อาหารข้น</t>
  </si>
  <si>
    <t>อาหารหยาบ</t>
  </si>
  <si>
    <t>รวมทั้งฟาร์ม</t>
  </si>
  <si>
    <t>บาท/วัน</t>
  </si>
  <si>
    <t>แรงงาน</t>
  </si>
  <si>
    <t>ครัวเรือน</t>
  </si>
  <si>
    <t>คน</t>
  </si>
  <si>
    <t>จ้าง</t>
  </si>
  <si>
    <t>อัตราค่าจ้าง</t>
  </si>
  <si>
    <t>ค่าจ้างแรงงานท้องถิ่น</t>
  </si>
  <si>
    <t>รวมค่าจ้างแรงงานครัวเรือน</t>
  </si>
  <si>
    <t>รวมค่าแรงงานจ้าง</t>
  </si>
  <si>
    <t>ลูกโคเพศเมีย</t>
  </si>
  <si>
    <t>ค่าวัคซีน</t>
  </si>
  <si>
    <t>ค่าสัตวแพทย์</t>
  </si>
  <si>
    <t>ค่าผสมเทียม</t>
  </si>
  <si>
    <t>ค่าใช้จ่ายผันแปร</t>
  </si>
  <si>
    <t>ค่าซ่อมบำรุง</t>
  </si>
  <si>
    <t>ค่าน้ำ</t>
  </si>
  <si>
    <t>ค่าไฟฟ้า</t>
  </si>
  <si>
    <t>ค่าน้ำมันเชื้อเพลิง</t>
  </si>
  <si>
    <t>อัตราดอกเบี้ย</t>
  </si>
  <si>
    <t>%ต่อปี</t>
  </si>
  <si>
    <t>ต้นทุนนมผงลูกโค</t>
  </si>
  <si>
    <t>ขายมูลโค</t>
  </si>
  <si>
    <t>บาท/กระสอบ</t>
  </si>
  <si>
    <t>เป็นเงิน</t>
  </si>
  <si>
    <t>กระสอบ</t>
  </si>
  <si>
    <t>ราคา</t>
  </si>
  <si>
    <t>ขายลูกโคเพศผู้</t>
  </si>
  <si>
    <t>บาท/ตัว</t>
  </si>
  <si>
    <t>ราคาซื้อขายลูกโคเพศเมีย</t>
  </si>
  <si>
    <t>ต้นทุนดูแลแปลงหญ้า</t>
  </si>
  <si>
    <t>บาท/ปี</t>
  </si>
  <si>
    <t>ราคาขายน้ำนมดิบเฉลี่ย</t>
  </si>
  <si>
    <t>บาท/ลิตร</t>
  </si>
  <si>
    <t xml:space="preserve"> 1.4 ค่าไฟฟ้า น้ำ และพลังงาน</t>
  </si>
  <si>
    <t xml:space="preserve"> 1.3 ค่าจัดการแปลงหญ้า</t>
  </si>
  <si>
    <t xml:space="preserve">   -อาหารหยาบ</t>
  </si>
  <si>
    <t xml:space="preserve">   -ค่าจัดการแปลงหญ้า</t>
  </si>
  <si>
    <t xml:space="preserve">   -</t>
  </si>
  <si>
    <t>ผลตอบแทน</t>
  </si>
  <si>
    <t>มูลค่าแม่โคเริ่มรีดนม</t>
  </si>
  <si>
    <t>มูลค่าแม่โคปลด</t>
  </si>
  <si>
    <t>อายุการใช้งานเฉลี่ย</t>
  </si>
  <si>
    <t>ปี</t>
  </si>
  <si>
    <t>ค่าเสื่อมแม่โค</t>
  </si>
  <si>
    <t>บาท/ตัว/ปี</t>
  </si>
  <si>
    <t>ที่ดิน</t>
  </si>
  <si>
    <t>ไร่</t>
  </si>
  <si>
    <t>ค่าเช้าพื้นที่ใกล้เคียง</t>
  </si>
  <si>
    <t>บาท/ไร่/ปี</t>
  </si>
  <si>
    <t>ค่าภาษี</t>
  </si>
  <si>
    <t>รายได้เหนือต้นทุนเงินสด (บาท/ลิตร)</t>
  </si>
  <si>
    <t xml:space="preserve"> รายได้เหนือต้นทุนผันแปร (บาท/ลิตร)</t>
  </si>
  <si>
    <t xml:space="preserve"> รายได้เหนือต้นทุนทั้งหมด (บาท/ลิตร)</t>
  </si>
  <si>
    <t>ลิตร</t>
  </si>
  <si>
    <t>ต้นทุนน้ำนมดิบเฉลี่ย</t>
  </si>
  <si>
    <t>ราคาคุ้มทุน</t>
  </si>
  <si>
    <t>สถานการณ์</t>
  </si>
  <si>
    <t>ค่าบำรุงรักษา/ฟาร์มโคนม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</si>
</sst>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[Red]\-#,##0.00\ 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20"/>
      <color theme="1"/>
      <name val="Angsana New"/>
      <family val="1"/>
    </font>
    <font>
      <b/>
      <sz val="20"/>
      <color theme="1"/>
      <name val="Angsana New"/>
      <family val="1"/>
    </font>
    <font>
      <b/>
      <sz val="24"/>
      <color theme="1"/>
      <name val="Angsana New"/>
      <family val="1"/>
    </font>
    <font>
      <sz val="20"/>
      <color rgb="FF000000"/>
      <name val="Angsana New"/>
      <family val="1"/>
    </font>
    <font>
      <sz val="20"/>
      <color rgb="FFFF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3" fontId="3" fillId="0" borderId="4" xfId="1" applyFont="1" applyBorder="1" applyAlignment="1">
      <alignment wrapText="1"/>
    </xf>
    <xf numFmtId="0" fontId="3" fillId="0" borderId="0" xfId="0" applyFont="1"/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3" fillId="4" borderId="0" xfId="0" applyFont="1" applyFill="1"/>
    <xf numFmtId="9" fontId="1" fillId="0" borderId="0" xfId="0" applyNumberFormat="1" applyFont="1"/>
    <xf numFmtId="0" fontId="3" fillId="0" borderId="0" xfId="0" applyFont="1" applyAlignment="1">
      <alignment horizontal="right"/>
    </xf>
    <xf numFmtId="0" fontId="4" fillId="5" borderId="0" xfId="0" applyFont="1" applyFill="1"/>
    <xf numFmtId="0" fontId="3" fillId="5" borderId="0" xfId="0" applyFont="1" applyFill="1"/>
    <xf numFmtId="9" fontId="3" fillId="4" borderId="0" xfId="0" applyNumberFormat="1" applyFont="1" applyFill="1"/>
    <xf numFmtId="0" fontId="4" fillId="0" borderId="3" xfId="0" applyFont="1" applyBorder="1" applyAlignment="1">
      <alignment wrapText="1"/>
    </xf>
    <xf numFmtId="4" fontId="4" fillId="0" borderId="4" xfId="0" applyNumberFormat="1" applyFont="1" applyBorder="1" applyAlignment="1">
      <alignment wrapText="1"/>
    </xf>
    <xf numFmtId="0" fontId="5" fillId="0" borderId="0" xfId="0" applyFont="1"/>
    <xf numFmtId="4" fontId="5" fillId="0" borderId="0" xfId="0" applyNumberFormat="1" applyFont="1"/>
    <xf numFmtId="165" fontId="5" fillId="0" borderId="0" xfId="0" applyNumberFormat="1" applyFont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3" fontId="7" fillId="4" borderId="4" xfId="0" applyNumberFormat="1" applyFont="1" applyFill="1" applyBorder="1" applyAlignment="1">
      <alignment wrapText="1"/>
    </xf>
    <xf numFmtId="0" fontId="6" fillId="4" borderId="4" xfId="0" applyFont="1" applyFill="1" applyBorder="1" applyAlignment="1">
      <alignment horizontal="center" wrapText="1"/>
    </xf>
    <xf numFmtId="4" fontId="6" fillId="2" borderId="4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wrapText="1"/>
    </xf>
    <xf numFmtId="164" fontId="3" fillId="4" borderId="0" xfId="1" applyNumberFormat="1" applyFont="1" applyFill="1"/>
    <xf numFmtId="164" fontId="3" fillId="2" borderId="0" xfId="0" applyNumberFormat="1" applyFont="1" applyFill="1"/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164" fontId="3" fillId="0" borderId="0" xfId="1" applyNumberFormat="1" applyFont="1"/>
    <xf numFmtId="0" fontId="3" fillId="0" borderId="0" xfId="0" applyFont="1" applyFill="1" applyBorder="1"/>
    <xf numFmtId="0" fontId="3" fillId="4" borderId="0" xfId="0" applyFont="1" applyFill="1" applyBorder="1"/>
    <xf numFmtId="0" fontId="3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wrapText="1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3" workbookViewId="0">
      <selection activeCell="V7" sqref="V7"/>
    </sheetView>
  </sheetViews>
  <sheetFormatPr defaultColWidth="8.85546875" defaultRowHeight="24"/>
  <cols>
    <col min="1" max="1" width="29.85546875" style="1" customWidth="1"/>
    <col min="2" max="2" width="19.85546875" style="1" customWidth="1"/>
    <col min="3" max="3" width="11.42578125" style="1" bestFit="1" customWidth="1"/>
    <col min="4" max="4" width="15.42578125" style="1" customWidth="1"/>
    <col min="5" max="5" width="11.5703125" style="1" customWidth="1"/>
    <col min="6" max="6" width="9.85546875" style="1" customWidth="1"/>
    <col min="7" max="7" width="14.140625" style="1" customWidth="1"/>
    <col min="8" max="8" width="14.85546875" style="1" customWidth="1"/>
    <col min="9" max="9" width="14.140625" style="1" customWidth="1"/>
    <col min="10" max="10" width="13.140625" style="1" customWidth="1"/>
    <col min="11" max="11" width="15.28515625" style="1" bestFit="1" customWidth="1"/>
    <col min="12" max="12" width="22.42578125" style="1" bestFit="1" customWidth="1"/>
    <col min="13" max="13" width="9" style="1"/>
  </cols>
  <sheetData>
    <row r="1" spans="1:14">
      <c r="B1" s="1" t="s">
        <v>90</v>
      </c>
      <c r="C1" s="18">
        <v>0.02</v>
      </c>
      <c r="D1" s="1" t="s">
        <v>91</v>
      </c>
    </row>
    <row r="3" spans="1:14" s="2" customFormat="1" ht="87.75">
      <c r="A3" s="28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8" t="s">
        <v>6</v>
      </c>
      <c r="H3" s="30" t="s">
        <v>17</v>
      </c>
      <c r="I3" s="30" t="s">
        <v>18</v>
      </c>
      <c r="J3" s="31" t="s">
        <v>52</v>
      </c>
      <c r="K3" s="14" t="s">
        <v>51</v>
      </c>
      <c r="L3" s="49" t="s">
        <v>129</v>
      </c>
      <c r="M3" s="14"/>
      <c r="N3" s="14"/>
    </row>
    <row r="4" spans="1:14" ht="29.25">
      <c r="A4" s="32" t="s">
        <v>7</v>
      </c>
      <c r="B4" s="33"/>
      <c r="C4" s="34">
        <v>15</v>
      </c>
      <c r="D4" s="33"/>
      <c r="E4" s="35">
        <f>(B4-D4)/C4</f>
        <v>0</v>
      </c>
      <c r="F4" s="36">
        <v>1</v>
      </c>
      <c r="G4" s="37">
        <f>E4*F4</f>
        <v>0</v>
      </c>
      <c r="H4" s="35">
        <f>(B4+D4)/2</f>
        <v>0</v>
      </c>
      <c r="I4" s="35">
        <f>H4*$C$1</f>
        <v>0</v>
      </c>
      <c r="J4" s="38">
        <f>I4*F4</f>
        <v>0</v>
      </c>
      <c r="K4" s="39"/>
      <c r="L4" s="40">
        <f>F4*K4</f>
        <v>0</v>
      </c>
      <c r="M4" s="12"/>
      <c r="N4" s="12"/>
    </row>
    <row r="5" spans="1:14" ht="29.25">
      <c r="A5" s="32" t="s">
        <v>8</v>
      </c>
      <c r="B5" s="33"/>
      <c r="C5" s="34">
        <v>10</v>
      </c>
      <c r="D5" s="33"/>
      <c r="E5" s="35">
        <f t="shared" ref="E5:E14" si="0">(B5-D5)/C5</f>
        <v>0</v>
      </c>
      <c r="F5" s="36">
        <v>1</v>
      </c>
      <c r="G5" s="37">
        <f t="shared" ref="G5:G12" si="1">E5*F5</f>
        <v>0</v>
      </c>
      <c r="H5" s="35">
        <f t="shared" ref="H5:H12" si="2">(B5+D5)/2</f>
        <v>0</v>
      </c>
      <c r="I5" s="35">
        <f>H5*$C$1</f>
        <v>0</v>
      </c>
      <c r="J5" s="38">
        <f t="shared" ref="J5:J12" si="3">I5*F5</f>
        <v>0</v>
      </c>
      <c r="K5" s="39"/>
      <c r="L5" s="40">
        <f t="shared" ref="L5:L12" si="4">F5*K5</f>
        <v>0</v>
      </c>
      <c r="M5" s="12"/>
      <c r="N5" s="12"/>
    </row>
    <row r="6" spans="1:14" ht="29.25">
      <c r="A6" s="32" t="s">
        <v>9</v>
      </c>
      <c r="B6" s="33"/>
      <c r="C6" s="34">
        <v>15</v>
      </c>
      <c r="D6" s="33"/>
      <c r="E6" s="35">
        <f t="shared" si="0"/>
        <v>0</v>
      </c>
      <c r="F6" s="36">
        <v>1</v>
      </c>
      <c r="G6" s="37">
        <f t="shared" si="1"/>
        <v>0</v>
      </c>
      <c r="H6" s="35">
        <f t="shared" si="2"/>
        <v>0</v>
      </c>
      <c r="I6" s="35">
        <f t="shared" ref="I6:I12" si="5">H6*$C$1</f>
        <v>0</v>
      </c>
      <c r="J6" s="38">
        <f t="shared" si="3"/>
        <v>0</v>
      </c>
      <c r="K6" s="39"/>
      <c r="L6" s="40">
        <f t="shared" si="4"/>
        <v>0</v>
      </c>
      <c r="M6" s="12"/>
      <c r="N6" s="12"/>
    </row>
    <row r="7" spans="1:14" ht="29.25">
      <c r="A7" s="32" t="s">
        <v>10</v>
      </c>
      <c r="B7" s="33"/>
      <c r="C7" s="34">
        <v>10</v>
      </c>
      <c r="D7" s="33"/>
      <c r="E7" s="35">
        <f t="shared" si="0"/>
        <v>0</v>
      </c>
      <c r="F7" s="36">
        <v>1</v>
      </c>
      <c r="G7" s="37">
        <f t="shared" si="1"/>
        <v>0</v>
      </c>
      <c r="H7" s="35">
        <f t="shared" si="2"/>
        <v>0</v>
      </c>
      <c r="I7" s="35">
        <f t="shared" si="5"/>
        <v>0</v>
      </c>
      <c r="J7" s="38">
        <f t="shared" si="3"/>
        <v>0</v>
      </c>
      <c r="K7" s="39"/>
      <c r="L7" s="40">
        <f t="shared" si="4"/>
        <v>0</v>
      </c>
      <c r="M7" s="12"/>
      <c r="N7" s="12"/>
    </row>
    <row r="8" spans="1:14" ht="29.25">
      <c r="A8" s="32" t="s">
        <v>11</v>
      </c>
      <c r="B8" s="33"/>
      <c r="C8" s="34">
        <v>10</v>
      </c>
      <c r="D8" s="33"/>
      <c r="E8" s="35">
        <f t="shared" si="0"/>
        <v>0</v>
      </c>
      <c r="F8" s="36">
        <v>1</v>
      </c>
      <c r="G8" s="37">
        <f t="shared" si="1"/>
        <v>0</v>
      </c>
      <c r="H8" s="35">
        <f t="shared" si="2"/>
        <v>0</v>
      </c>
      <c r="I8" s="35">
        <f t="shared" si="5"/>
        <v>0</v>
      </c>
      <c r="J8" s="38">
        <f t="shared" si="3"/>
        <v>0</v>
      </c>
      <c r="K8" s="39"/>
      <c r="L8" s="40">
        <f t="shared" si="4"/>
        <v>0</v>
      </c>
      <c r="M8" s="12"/>
      <c r="N8" s="12"/>
    </row>
    <row r="9" spans="1:14" ht="29.25">
      <c r="A9" s="32" t="s">
        <v>12</v>
      </c>
      <c r="B9" s="33"/>
      <c r="C9" s="34">
        <v>10</v>
      </c>
      <c r="D9" s="33"/>
      <c r="E9" s="35">
        <f t="shared" si="0"/>
        <v>0</v>
      </c>
      <c r="F9" s="36">
        <v>1</v>
      </c>
      <c r="G9" s="37">
        <f t="shared" si="1"/>
        <v>0</v>
      </c>
      <c r="H9" s="35">
        <f t="shared" si="2"/>
        <v>0</v>
      </c>
      <c r="I9" s="35">
        <f t="shared" si="5"/>
        <v>0</v>
      </c>
      <c r="J9" s="38">
        <f t="shared" si="3"/>
        <v>0</v>
      </c>
      <c r="K9" s="39"/>
      <c r="L9" s="40">
        <f t="shared" si="4"/>
        <v>0</v>
      </c>
      <c r="M9" s="12"/>
      <c r="N9" s="12"/>
    </row>
    <row r="10" spans="1:14" ht="29.25">
      <c r="A10" s="32" t="s">
        <v>13</v>
      </c>
      <c r="B10" s="33"/>
      <c r="C10" s="34">
        <v>15</v>
      </c>
      <c r="D10" s="33"/>
      <c r="E10" s="35">
        <f t="shared" si="0"/>
        <v>0</v>
      </c>
      <c r="F10" s="36">
        <v>1</v>
      </c>
      <c r="G10" s="37">
        <f t="shared" si="1"/>
        <v>0</v>
      </c>
      <c r="H10" s="35">
        <f t="shared" si="2"/>
        <v>0</v>
      </c>
      <c r="I10" s="35">
        <f t="shared" si="5"/>
        <v>0</v>
      </c>
      <c r="J10" s="38">
        <f t="shared" si="3"/>
        <v>0</v>
      </c>
      <c r="K10" s="39"/>
      <c r="L10" s="40">
        <f t="shared" si="4"/>
        <v>0</v>
      </c>
      <c r="M10" s="12"/>
      <c r="N10" s="12"/>
    </row>
    <row r="11" spans="1:14" ht="29.25">
      <c r="A11" s="32" t="s">
        <v>14</v>
      </c>
      <c r="B11" s="33"/>
      <c r="C11" s="34">
        <v>10</v>
      </c>
      <c r="D11" s="33"/>
      <c r="E11" s="35">
        <f t="shared" si="0"/>
        <v>0</v>
      </c>
      <c r="F11" s="36">
        <v>1</v>
      </c>
      <c r="G11" s="37">
        <f t="shared" si="1"/>
        <v>0</v>
      </c>
      <c r="H11" s="35">
        <f t="shared" si="2"/>
        <v>0</v>
      </c>
      <c r="I11" s="35">
        <f t="shared" si="5"/>
        <v>0</v>
      </c>
      <c r="J11" s="38">
        <f t="shared" si="3"/>
        <v>0</v>
      </c>
      <c r="K11" s="39"/>
      <c r="L11" s="40">
        <f t="shared" si="4"/>
        <v>0</v>
      </c>
      <c r="M11" s="12"/>
      <c r="N11" s="12"/>
    </row>
    <row r="12" spans="1:14" ht="29.25">
      <c r="A12" s="32" t="s">
        <v>15</v>
      </c>
      <c r="B12" s="33"/>
      <c r="C12" s="34">
        <v>10</v>
      </c>
      <c r="D12" s="33"/>
      <c r="E12" s="35">
        <f t="shared" si="0"/>
        <v>0</v>
      </c>
      <c r="F12" s="36">
        <v>1</v>
      </c>
      <c r="G12" s="37">
        <f t="shared" si="1"/>
        <v>0</v>
      </c>
      <c r="H12" s="35">
        <f t="shared" si="2"/>
        <v>0</v>
      </c>
      <c r="I12" s="35">
        <f t="shared" si="5"/>
        <v>0</v>
      </c>
      <c r="J12" s="38">
        <f t="shared" si="3"/>
        <v>0</v>
      </c>
      <c r="K12" s="39"/>
      <c r="L12" s="40">
        <f t="shared" si="4"/>
        <v>0</v>
      </c>
      <c r="M12" s="12"/>
      <c r="N12" s="12"/>
    </row>
    <row r="13" spans="1:14" ht="29.25">
      <c r="A13" s="32" t="s">
        <v>16</v>
      </c>
      <c r="B13" s="41" t="s">
        <v>0</v>
      </c>
      <c r="C13" s="41" t="s">
        <v>0</v>
      </c>
      <c r="D13" s="41" t="s">
        <v>0</v>
      </c>
      <c r="E13" s="41" t="s">
        <v>0</v>
      </c>
      <c r="F13" s="42" t="s">
        <v>0</v>
      </c>
      <c r="G13" s="43">
        <f>SUM(G4:G12)</f>
        <v>0</v>
      </c>
      <c r="H13" s="41" t="s">
        <v>0</v>
      </c>
      <c r="I13" s="41" t="s">
        <v>0</v>
      </c>
      <c r="J13" s="43">
        <f>SUM(J4:J12)</f>
        <v>0</v>
      </c>
      <c r="K13" s="44"/>
      <c r="L13" s="43">
        <f>SUM(L4:L12)</f>
        <v>0</v>
      </c>
      <c r="M13" s="12"/>
      <c r="N13" s="12"/>
    </row>
    <row r="14" spans="1:14" ht="29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29.25">
      <c r="A15" s="12"/>
      <c r="B15" s="12"/>
      <c r="C15" s="12"/>
      <c r="D15" s="45"/>
      <c r="E15" s="45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29.25">
      <c r="A16" s="45" t="s">
        <v>111</v>
      </c>
      <c r="B16" s="46"/>
      <c r="C16" s="45" t="s">
        <v>99</v>
      </c>
      <c r="D16" s="45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9.25">
      <c r="A17" s="45" t="s">
        <v>112</v>
      </c>
      <c r="B17" s="46"/>
      <c r="C17" s="45" t="s">
        <v>99</v>
      </c>
      <c r="D17" s="45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9.25">
      <c r="A18" s="45" t="s">
        <v>113</v>
      </c>
      <c r="B18" s="46"/>
      <c r="C18" s="47" t="s">
        <v>114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29.25">
      <c r="A19" s="12" t="s">
        <v>115</v>
      </c>
      <c r="B19" s="12" t="e">
        <f>(B16-B17)/B18</f>
        <v>#DIV/0!</v>
      </c>
      <c r="C19" s="12" t="s">
        <v>116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29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29.25">
      <c r="A21" s="45" t="s">
        <v>117</v>
      </c>
      <c r="B21" s="17"/>
      <c r="C21" s="12" t="s">
        <v>118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9.25">
      <c r="A22" s="48" t="s">
        <v>119</v>
      </c>
      <c r="B22" s="17"/>
      <c r="C22" s="12" t="s">
        <v>120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29.25">
      <c r="A23" s="12" t="s">
        <v>121</v>
      </c>
      <c r="B23" s="17"/>
      <c r="C23" s="12" t="s">
        <v>120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opLeftCell="A13" zoomScale="80" zoomScaleNormal="80" workbookViewId="0">
      <selection activeCell="K42" sqref="K42"/>
    </sheetView>
  </sheetViews>
  <sheetFormatPr defaultColWidth="8.85546875" defaultRowHeight="29.25"/>
  <cols>
    <col min="1" max="1" width="51.7109375" style="12" customWidth="1"/>
    <col min="2" max="2" width="17.140625" style="12" bestFit="1" customWidth="1"/>
    <col min="3" max="3" width="18.28515625" style="12" bestFit="1" customWidth="1"/>
    <col min="4" max="4" width="19.85546875" style="12" bestFit="1" customWidth="1"/>
    <col min="5" max="5" width="9" style="12"/>
    <col min="6" max="6" width="8.85546875" style="12"/>
    <col min="7" max="7" width="28.5703125" style="12" customWidth="1"/>
    <col min="8" max="8" width="12.7109375" style="12" customWidth="1"/>
    <col min="9" max="9" width="18.5703125" style="12" customWidth="1"/>
    <col min="10" max="10" width="27.85546875" style="12" customWidth="1"/>
    <col min="11" max="11" width="15.7109375" style="12" customWidth="1"/>
    <col min="12" max="16384" width="8.85546875" style="12"/>
  </cols>
  <sheetData>
    <row r="1" spans="1:12">
      <c r="A1" s="3" t="s">
        <v>19</v>
      </c>
      <c r="B1" s="4" t="s">
        <v>20</v>
      </c>
      <c r="C1" s="4"/>
      <c r="D1" s="5"/>
    </row>
    <row r="2" spans="1:12">
      <c r="A2" s="6" t="s">
        <v>0</v>
      </c>
      <c r="B2" s="7" t="s">
        <v>21</v>
      </c>
      <c r="C2" s="7" t="s">
        <v>22</v>
      </c>
      <c r="D2" s="7" t="s">
        <v>23</v>
      </c>
    </row>
    <row r="3" spans="1:12">
      <c r="A3" s="8" t="s">
        <v>24</v>
      </c>
      <c r="B3" s="9">
        <f>SUM(B5:B19)</f>
        <v>0</v>
      </c>
      <c r="C3" s="9">
        <f>SUM(C5:C20)</f>
        <v>0</v>
      </c>
      <c r="D3" s="9">
        <f>B3+C3</f>
        <v>0</v>
      </c>
      <c r="G3" s="16" t="s">
        <v>59</v>
      </c>
      <c r="H3" s="17"/>
      <c r="I3" s="12" t="s">
        <v>55</v>
      </c>
      <c r="J3" s="12" t="s">
        <v>62</v>
      </c>
      <c r="K3" s="12" t="s">
        <v>63</v>
      </c>
    </row>
    <row r="4" spans="1:12">
      <c r="A4" s="8" t="s">
        <v>25</v>
      </c>
      <c r="B4" s="10" t="s">
        <v>0</v>
      </c>
      <c r="C4" s="10" t="s">
        <v>0</v>
      </c>
      <c r="D4" s="9" t="s">
        <v>53</v>
      </c>
      <c r="G4" s="15" t="s">
        <v>56</v>
      </c>
      <c r="H4" s="17"/>
      <c r="I4" s="12" t="s">
        <v>55</v>
      </c>
      <c r="J4" s="14">
        <v>1</v>
      </c>
      <c r="K4" s="12">
        <f>H4*J4</f>
        <v>0</v>
      </c>
    </row>
    <row r="5" spans="1:12">
      <c r="A5" s="8" t="s">
        <v>27</v>
      </c>
      <c r="B5" s="9">
        <f>K11</f>
        <v>0</v>
      </c>
      <c r="C5" s="10">
        <v>0</v>
      </c>
      <c r="D5" s="9">
        <f t="shared" ref="D5:D29" si="0">B5+C5</f>
        <v>0</v>
      </c>
      <c r="G5" s="15" t="s">
        <v>60</v>
      </c>
      <c r="H5" s="17"/>
      <c r="I5" s="12" t="s">
        <v>55</v>
      </c>
      <c r="J5" s="14">
        <v>0.6</v>
      </c>
      <c r="K5" s="12">
        <f t="shared" ref="K5:K7" si="1">H5*J5</f>
        <v>0</v>
      </c>
    </row>
    <row r="6" spans="1:12">
      <c r="A6" s="8" t="s">
        <v>28</v>
      </c>
      <c r="B6" s="9">
        <f>H14</f>
        <v>0</v>
      </c>
      <c r="C6" s="10">
        <v>0</v>
      </c>
      <c r="D6" s="9">
        <f t="shared" si="0"/>
        <v>0</v>
      </c>
      <c r="G6" s="15" t="s">
        <v>61</v>
      </c>
      <c r="H6" s="17"/>
      <c r="I6" s="12" t="s">
        <v>55</v>
      </c>
      <c r="J6" s="14">
        <v>0.6</v>
      </c>
      <c r="K6" s="12">
        <f t="shared" si="1"/>
        <v>0</v>
      </c>
    </row>
    <row r="7" spans="1:12">
      <c r="A7" s="8" t="s">
        <v>29</v>
      </c>
      <c r="B7" s="9">
        <f>H26</f>
        <v>0</v>
      </c>
      <c r="C7" s="10">
        <v>0</v>
      </c>
      <c r="D7" s="9">
        <f t="shared" si="0"/>
        <v>0</v>
      </c>
      <c r="G7" s="15" t="s">
        <v>81</v>
      </c>
      <c r="H7" s="17"/>
      <c r="I7" s="12" t="s">
        <v>55</v>
      </c>
      <c r="J7" s="14">
        <v>0.3</v>
      </c>
      <c r="K7" s="12">
        <f t="shared" si="1"/>
        <v>0</v>
      </c>
    </row>
    <row r="8" spans="1:12">
      <c r="A8" s="8" t="s">
        <v>107</v>
      </c>
      <c r="B8" s="9">
        <f>+K16</f>
        <v>0</v>
      </c>
      <c r="C8" s="10">
        <v>0</v>
      </c>
      <c r="D8" s="9">
        <f t="shared" si="0"/>
        <v>0</v>
      </c>
      <c r="G8" s="12" t="s">
        <v>100</v>
      </c>
      <c r="H8" s="17"/>
      <c r="I8" s="12" t="s">
        <v>99</v>
      </c>
      <c r="K8" s="12">
        <f>SUM(K4:K7)</f>
        <v>0</v>
      </c>
    </row>
    <row r="9" spans="1:12">
      <c r="A9" s="8" t="s">
        <v>108</v>
      </c>
      <c r="B9" s="9">
        <f>H18</f>
        <v>0</v>
      </c>
      <c r="C9" s="10">
        <v>0</v>
      </c>
      <c r="D9" s="9">
        <f t="shared" si="0"/>
        <v>0</v>
      </c>
      <c r="H9" s="17"/>
    </row>
    <row r="10" spans="1:12">
      <c r="A10" s="8" t="s">
        <v>109</v>
      </c>
      <c r="B10" s="9"/>
      <c r="C10" s="10">
        <v>0</v>
      </c>
      <c r="D10" s="9">
        <f t="shared" si="0"/>
        <v>0</v>
      </c>
      <c r="G10" s="20" t="s">
        <v>68</v>
      </c>
      <c r="H10" s="21"/>
      <c r="I10" s="21"/>
      <c r="J10" s="21"/>
      <c r="K10" s="21"/>
      <c r="L10" s="21"/>
    </row>
    <row r="11" spans="1:12">
      <c r="A11" s="8" t="s">
        <v>109</v>
      </c>
      <c r="B11" s="9"/>
      <c r="C11" s="10">
        <v>0</v>
      </c>
      <c r="D11" s="9">
        <f t="shared" si="0"/>
        <v>0</v>
      </c>
      <c r="G11" s="12" t="s">
        <v>69</v>
      </c>
      <c r="H11" s="17"/>
      <c r="I11" s="12" t="s">
        <v>67</v>
      </c>
      <c r="J11" s="12" t="s">
        <v>71</v>
      </c>
      <c r="K11" s="17"/>
      <c r="L11" s="12" t="s">
        <v>65</v>
      </c>
    </row>
    <row r="12" spans="1:12">
      <c r="A12" s="8" t="s">
        <v>30</v>
      </c>
      <c r="B12" s="10" t="s">
        <v>26</v>
      </c>
      <c r="C12" s="10" t="s">
        <v>53</v>
      </c>
      <c r="D12" s="9" t="s">
        <v>53</v>
      </c>
      <c r="H12" s="12">
        <f>+H11/1000</f>
        <v>0</v>
      </c>
      <c r="I12" s="12" t="s">
        <v>64</v>
      </c>
    </row>
    <row r="13" spans="1:12">
      <c r="A13" s="8" t="s">
        <v>31</v>
      </c>
      <c r="B13" s="10">
        <v>0</v>
      </c>
      <c r="C13" s="9">
        <f>K22*365</f>
        <v>0</v>
      </c>
      <c r="D13" s="9">
        <f t="shared" si="0"/>
        <v>0</v>
      </c>
      <c r="G13" s="12" t="s">
        <v>66</v>
      </c>
      <c r="H13" s="17"/>
      <c r="I13" s="12" t="s">
        <v>58</v>
      </c>
    </row>
    <row r="14" spans="1:12">
      <c r="A14" s="8" t="s">
        <v>32</v>
      </c>
      <c r="B14" s="9">
        <f>K24*365</f>
        <v>0</v>
      </c>
      <c r="C14" s="10">
        <v>0</v>
      </c>
      <c r="D14" s="9">
        <f t="shared" si="0"/>
        <v>0</v>
      </c>
      <c r="G14" s="12" t="s">
        <v>92</v>
      </c>
      <c r="H14" s="17"/>
      <c r="I14" s="12" t="s">
        <v>65</v>
      </c>
    </row>
    <row r="15" spans="1:12">
      <c r="A15" s="8" t="s">
        <v>106</v>
      </c>
      <c r="B15" s="9">
        <f>H18</f>
        <v>0</v>
      </c>
      <c r="C15" s="10">
        <v>0</v>
      </c>
      <c r="D15" s="9">
        <f t="shared" si="0"/>
        <v>0</v>
      </c>
      <c r="G15" s="12" t="s">
        <v>70</v>
      </c>
      <c r="H15" s="17"/>
      <c r="I15" s="12" t="s">
        <v>64</v>
      </c>
    </row>
    <row r="16" spans="1:12">
      <c r="A16" s="8" t="s">
        <v>105</v>
      </c>
      <c r="B16" s="9">
        <f>K27+K28+K29</f>
        <v>0</v>
      </c>
      <c r="C16" s="10">
        <v>0</v>
      </c>
      <c r="D16" s="9">
        <f t="shared" si="0"/>
        <v>0</v>
      </c>
      <c r="G16" s="12" t="s">
        <v>66</v>
      </c>
      <c r="H16" s="17"/>
      <c r="I16" s="12" t="s">
        <v>58</v>
      </c>
      <c r="J16" s="12" t="s">
        <v>71</v>
      </c>
      <c r="K16" s="17"/>
      <c r="L16" s="12" t="s">
        <v>65</v>
      </c>
    </row>
    <row r="17" spans="1:12">
      <c r="A17" s="8" t="s">
        <v>33</v>
      </c>
      <c r="B17" s="9">
        <f>H27</f>
        <v>0</v>
      </c>
      <c r="C17" s="10">
        <v>0</v>
      </c>
      <c r="D17" s="9">
        <f t="shared" si="0"/>
        <v>0</v>
      </c>
    </row>
    <row r="18" spans="1:12">
      <c r="A18" s="8" t="s">
        <v>34</v>
      </c>
      <c r="B18" s="9">
        <f>H28</f>
        <v>0</v>
      </c>
      <c r="C18" s="10">
        <v>0</v>
      </c>
      <c r="D18" s="9">
        <f t="shared" si="0"/>
        <v>0</v>
      </c>
      <c r="G18" s="12" t="s">
        <v>101</v>
      </c>
      <c r="H18" s="17"/>
      <c r="I18" s="12" t="s">
        <v>102</v>
      </c>
    </row>
    <row r="19" spans="1:12">
      <c r="A19" s="8" t="s">
        <v>35</v>
      </c>
      <c r="B19" s="9">
        <f>สินทรัพย์!L13</f>
        <v>0</v>
      </c>
      <c r="C19" s="10">
        <v>0</v>
      </c>
      <c r="D19" s="9">
        <f t="shared" si="0"/>
        <v>0</v>
      </c>
    </row>
    <row r="20" spans="1:12">
      <c r="A20" s="8" t="s">
        <v>36</v>
      </c>
      <c r="B20" s="10">
        <v>0</v>
      </c>
      <c r="C20" s="9">
        <f>B3*K33</f>
        <v>0</v>
      </c>
      <c r="D20" s="9">
        <f t="shared" si="0"/>
        <v>0</v>
      </c>
      <c r="G20" s="20" t="s">
        <v>73</v>
      </c>
      <c r="H20" s="21"/>
      <c r="I20" s="21"/>
      <c r="J20" s="21"/>
      <c r="K20" s="21"/>
      <c r="L20" s="21"/>
    </row>
    <row r="21" spans="1:12">
      <c r="A21" s="8" t="s">
        <v>37</v>
      </c>
      <c r="B21" s="10">
        <f>SUM(B22:B25)</f>
        <v>0</v>
      </c>
      <c r="C21" s="10" t="e">
        <f>SUM(C22:C25)</f>
        <v>#DIV/0!</v>
      </c>
      <c r="D21" s="9" t="e">
        <f t="shared" si="0"/>
        <v>#DIV/0!</v>
      </c>
      <c r="G21" s="12" t="s">
        <v>74</v>
      </c>
      <c r="H21" s="17"/>
      <c r="I21" s="12" t="s">
        <v>75</v>
      </c>
      <c r="J21" s="12" t="s">
        <v>78</v>
      </c>
      <c r="K21" s="17"/>
      <c r="L21" s="12" t="s">
        <v>72</v>
      </c>
    </row>
    <row r="22" spans="1:12">
      <c r="A22" s="8" t="s">
        <v>38</v>
      </c>
      <c r="B22" s="10">
        <f>สินทรัพย์!B23*สินทรัพย์!B21</f>
        <v>0</v>
      </c>
      <c r="C22" s="9">
        <f>สินทรัพย์!B21*สินทรัพย์!B22</f>
        <v>0</v>
      </c>
      <c r="D22" s="9">
        <f>B22+C22</f>
        <v>0</v>
      </c>
      <c r="J22" s="12" t="s">
        <v>79</v>
      </c>
      <c r="K22" s="12">
        <f>+H21*K21</f>
        <v>0</v>
      </c>
      <c r="L22" s="12" t="s">
        <v>72</v>
      </c>
    </row>
    <row r="23" spans="1:12">
      <c r="A23" s="8" t="s">
        <v>39</v>
      </c>
      <c r="B23" s="10">
        <v>0</v>
      </c>
      <c r="C23" s="9" t="e">
        <f>สินทรัพย์!B19*ตารางต้นทุนและผลตอบแทน!H4</f>
        <v>#DIV/0!</v>
      </c>
      <c r="D23" s="9" t="e">
        <f t="shared" si="0"/>
        <v>#DIV/0!</v>
      </c>
      <c r="G23" s="12" t="s">
        <v>76</v>
      </c>
      <c r="H23" s="17"/>
      <c r="I23" s="12" t="s">
        <v>75</v>
      </c>
      <c r="J23" s="12" t="s">
        <v>77</v>
      </c>
      <c r="K23" s="17"/>
      <c r="L23" s="12" t="s">
        <v>72</v>
      </c>
    </row>
    <row r="24" spans="1:12">
      <c r="A24" s="8" t="s">
        <v>40</v>
      </c>
      <c r="B24" s="10">
        <v>0</v>
      </c>
      <c r="C24" s="9">
        <f>สินทรัพย์!G13</f>
        <v>0</v>
      </c>
      <c r="D24" s="9">
        <f t="shared" si="0"/>
        <v>0</v>
      </c>
      <c r="J24" s="12" t="s">
        <v>80</v>
      </c>
      <c r="K24" s="12">
        <f>H23*K23</f>
        <v>0</v>
      </c>
      <c r="L24" s="12" t="s">
        <v>72</v>
      </c>
    </row>
    <row r="25" spans="1:12">
      <c r="A25" s="8" t="s">
        <v>41</v>
      </c>
      <c r="B25" s="10">
        <v>0</v>
      </c>
      <c r="C25" s="9">
        <f>สินทรัพย์!J13</f>
        <v>0</v>
      </c>
      <c r="D25" s="9">
        <f t="shared" si="0"/>
        <v>0</v>
      </c>
      <c r="G25" s="12" t="s">
        <v>85</v>
      </c>
    </row>
    <row r="26" spans="1:12">
      <c r="A26" s="23" t="s">
        <v>42</v>
      </c>
      <c r="B26" s="24">
        <f>B3+B21</f>
        <v>0</v>
      </c>
      <c r="C26" s="24" t="e">
        <f>C3+C21</f>
        <v>#DIV/0!</v>
      </c>
      <c r="D26" s="24" t="e">
        <f t="shared" si="0"/>
        <v>#DIV/0!</v>
      </c>
      <c r="G26" s="12" t="s">
        <v>82</v>
      </c>
      <c r="I26" s="12" t="s">
        <v>65</v>
      </c>
      <c r="J26" s="12" t="s">
        <v>86</v>
      </c>
      <c r="K26" s="17"/>
      <c r="L26" s="12" t="s">
        <v>65</v>
      </c>
    </row>
    <row r="27" spans="1:12">
      <c r="A27" s="23" t="s">
        <v>126</v>
      </c>
      <c r="B27" s="24" t="e">
        <f>B26/H32</f>
        <v>#DIV/0!</v>
      </c>
      <c r="C27" s="24"/>
      <c r="D27" s="24" t="e">
        <f>D26/H32</f>
        <v>#DIV/0!</v>
      </c>
      <c r="G27" s="12" t="s">
        <v>83</v>
      </c>
      <c r="I27" s="12" t="s">
        <v>65</v>
      </c>
      <c r="J27" s="12" t="s">
        <v>87</v>
      </c>
      <c r="K27" s="17"/>
      <c r="L27" s="12" t="s">
        <v>65</v>
      </c>
    </row>
    <row r="28" spans="1:12">
      <c r="A28" s="23"/>
      <c r="B28" s="24"/>
      <c r="C28" s="24"/>
      <c r="D28" s="24"/>
      <c r="G28" s="12" t="s">
        <v>84</v>
      </c>
      <c r="I28" s="12" t="s">
        <v>65</v>
      </c>
      <c r="J28" s="12" t="s">
        <v>88</v>
      </c>
      <c r="K28" s="17"/>
      <c r="L28" s="12" t="s">
        <v>65</v>
      </c>
    </row>
    <row r="29" spans="1:12">
      <c r="A29" s="8" t="s">
        <v>43</v>
      </c>
      <c r="B29" s="9">
        <f>SUM(B30:B33)</f>
        <v>0</v>
      </c>
      <c r="C29" s="9">
        <f>SUM(C30:C33)</f>
        <v>0</v>
      </c>
      <c r="D29" s="9">
        <f t="shared" si="0"/>
        <v>0</v>
      </c>
      <c r="J29" s="12" t="s">
        <v>89</v>
      </c>
      <c r="K29" s="17"/>
      <c r="L29" s="12" t="s">
        <v>65</v>
      </c>
    </row>
    <row r="30" spans="1:12">
      <c r="A30" s="8" t="s">
        <v>44</v>
      </c>
      <c r="B30" s="9">
        <f>+H32*H34</f>
        <v>0</v>
      </c>
      <c r="C30" s="10">
        <v>0</v>
      </c>
      <c r="D30" s="9" t="s">
        <v>53</v>
      </c>
      <c r="K30" s="17"/>
    </row>
    <row r="31" spans="1:12">
      <c r="A31" s="8" t="s">
        <v>45</v>
      </c>
      <c r="B31" s="9">
        <f>K37</f>
        <v>0</v>
      </c>
      <c r="C31" s="10">
        <v>0</v>
      </c>
      <c r="D31" s="9" t="s">
        <v>53</v>
      </c>
      <c r="G31" s="20" t="s">
        <v>110</v>
      </c>
      <c r="H31" s="21"/>
      <c r="I31" s="21"/>
      <c r="J31" s="21"/>
      <c r="K31" s="21"/>
      <c r="L31" s="21"/>
    </row>
    <row r="32" spans="1:12">
      <c r="A32" s="8" t="s">
        <v>46</v>
      </c>
      <c r="B32" s="9">
        <f>K39</f>
        <v>0</v>
      </c>
      <c r="C32" s="10">
        <v>0</v>
      </c>
      <c r="D32" s="9" t="s">
        <v>53</v>
      </c>
      <c r="G32" s="12" t="s">
        <v>54</v>
      </c>
      <c r="H32" s="13"/>
      <c r="I32" s="12" t="s">
        <v>125</v>
      </c>
    </row>
    <row r="33" spans="1:12">
      <c r="A33" s="8" t="s">
        <v>47</v>
      </c>
      <c r="B33" s="10">
        <v>0</v>
      </c>
      <c r="C33" s="9">
        <f>H7*H8</f>
        <v>0</v>
      </c>
      <c r="D33" s="9" t="s">
        <v>53</v>
      </c>
      <c r="G33" s="12" t="s">
        <v>57</v>
      </c>
      <c r="H33" s="14" t="e">
        <f>H32/H4</f>
        <v>#DIV/0!</v>
      </c>
      <c r="I33" s="12" t="s">
        <v>58</v>
      </c>
      <c r="J33" s="12" t="s">
        <v>90</v>
      </c>
      <c r="K33" s="22">
        <v>0.03</v>
      </c>
      <c r="L33" s="12" t="s">
        <v>91</v>
      </c>
    </row>
    <row r="34" spans="1:12">
      <c r="A34" s="8" t="s">
        <v>48</v>
      </c>
      <c r="B34" s="10" t="s">
        <v>0</v>
      </c>
      <c r="C34" s="10" t="s">
        <v>0</v>
      </c>
      <c r="D34" s="9">
        <f>D29-B26</f>
        <v>0</v>
      </c>
      <c r="G34" s="12" t="s">
        <v>103</v>
      </c>
      <c r="H34" s="17"/>
      <c r="I34" s="12" t="s">
        <v>104</v>
      </c>
    </row>
    <row r="35" spans="1:12">
      <c r="A35" s="8" t="s">
        <v>49</v>
      </c>
      <c r="B35" s="10" t="s">
        <v>0</v>
      </c>
      <c r="C35" s="10" t="s">
        <v>0</v>
      </c>
      <c r="D35" s="9">
        <f>D29-D3</f>
        <v>0</v>
      </c>
    </row>
    <row r="36" spans="1:12">
      <c r="A36" s="8" t="s">
        <v>50</v>
      </c>
      <c r="B36" s="10" t="s">
        <v>0</v>
      </c>
      <c r="C36" s="10" t="s">
        <v>0</v>
      </c>
      <c r="D36" s="9" t="e">
        <f>D29-D26</f>
        <v>#DIV/0!</v>
      </c>
      <c r="E36" s="12">
        <f>20*200*14</f>
        <v>56000</v>
      </c>
      <c r="G36" s="12" t="s">
        <v>93</v>
      </c>
      <c r="H36" s="17"/>
      <c r="I36" s="12" t="s">
        <v>96</v>
      </c>
    </row>
    <row r="37" spans="1:12">
      <c r="A37" s="8" t="s">
        <v>122</v>
      </c>
      <c r="B37" s="10" t="s">
        <v>0</v>
      </c>
      <c r="C37" s="10" t="s">
        <v>0</v>
      </c>
      <c r="D37" s="11" t="e">
        <f>D34/H32</f>
        <v>#DIV/0!</v>
      </c>
      <c r="G37" s="19" t="s">
        <v>97</v>
      </c>
      <c r="H37" s="17"/>
      <c r="I37" s="12" t="s">
        <v>94</v>
      </c>
      <c r="J37" s="12" t="s">
        <v>95</v>
      </c>
      <c r="K37" s="12">
        <f>+H36*H37</f>
        <v>0</v>
      </c>
      <c r="L37" s="12" t="s">
        <v>65</v>
      </c>
    </row>
    <row r="38" spans="1:12">
      <c r="A38" s="8" t="s">
        <v>123</v>
      </c>
      <c r="B38" s="10" t="s">
        <v>0</v>
      </c>
      <c r="C38" s="10" t="s">
        <v>0</v>
      </c>
      <c r="D38" s="11" t="e">
        <f>D35/H33</f>
        <v>#DIV/0!</v>
      </c>
      <c r="G38" s="12" t="s">
        <v>98</v>
      </c>
      <c r="H38" s="17"/>
      <c r="I38" s="12" t="s">
        <v>55</v>
      </c>
    </row>
    <row r="39" spans="1:12">
      <c r="A39" s="8" t="s">
        <v>124</v>
      </c>
      <c r="B39" s="10" t="s">
        <v>0</v>
      </c>
      <c r="C39" s="10" t="s">
        <v>0</v>
      </c>
      <c r="D39" s="11" t="e">
        <f>D36/H34</f>
        <v>#DIV/0!</v>
      </c>
      <c r="G39" s="19" t="s">
        <v>97</v>
      </c>
      <c r="H39" s="17"/>
      <c r="I39" s="12" t="s">
        <v>99</v>
      </c>
      <c r="J39" s="12" t="s">
        <v>95</v>
      </c>
      <c r="K39" s="12">
        <f>H38*H39</f>
        <v>0</v>
      </c>
      <c r="L39" s="12" t="s">
        <v>65</v>
      </c>
    </row>
    <row r="41" spans="1:12" ht="34.5">
      <c r="A41" s="25" t="s">
        <v>127</v>
      </c>
      <c r="B41" s="26" t="e">
        <f>D27</f>
        <v>#DIV/0!</v>
      </c>
      <c r="C41" s="25" t="s">
        <v>104</v>
      </c>
    </row>
    <row r="42" spans="1:12" ht="34.5">
      <c r="A42" s="25" t="s">
        <v>128</v>
      </c>
      <c r="B42" s="27" t="e">
        <f>H34-B41</f>
        <v>#DIV/0!</v>
      </c>
      <c r="C42" s="25" t="s">
        <v>104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DC0DD-7554-4046-B800-AFA1D7F419A6}">
  <dimension ref="A1:L39"/>
  <sheetViews>
    <sheetView topLeftCell="A13" zoomScale="80" zoomScaleNormal="80" workbookViewId="0">
      <selection activeCell="AD19" sqref="AD19"/>
    </sheetView>
  </sheetViews>
  <sheetFormatPr defaultColWidth="8.85546875" defaultRowHeight="29.25"/>
  <cols>
    <col min="1" max="1" width="51.7109375" style="12" customWidth="1"/>
    <col min="2" max="2" width="17.140625" style="12" bestFit="1" customWidth="1"/>
    <col min="3" max="3" width="18.28515625" style="12" bestFit="1" customWidth="1"/>
    <col min="4" max="4" width="19.85546875" style="12" bestFit="1" customWidth="1"/>
    <col min="5" max="6" width="8.85546875" style="12"/>
    <col min="7" max="7" width="28.5703125" style="12" customWidth="1"/>
    <col min="8" max="8" width="12.7109375" style="12" customWidth="1"/>
    <col min="9" max="9" width="18.5703125" style="12" customWidth="1"/>
    <col min="10" max="10" width="27.85546875" style="12" customWidth="1"/>
    <col min="11" max="11" width="15.7109375" style="12" customWidth="1"/>
    <col min="12" max="16384" width="8.85546875" style="12"/>
  </cols>
  <sheetData>
    <row r="1" spans="1:12">
      <c r="A1" s="3" t="s">
        <v>19</v>
      </c>
      <c r="B1" s="4" t="s">
        <v>20</v>
      </c>
      <c r="C1" s="4"/>
      <c r="D1" s="5"/>
    </row>
    <row r="2" spans="1:12">
      <c r="A2" s="6" t="s">
        <v>0</v>
      </c>
      <c r="B2" s="7" t="s">
        <v>21</v>
      </c>
      <c r="C2" s="7" t="s">
        <v>22</v>
      </c>
      <c r="D2" s="7" t="s">
        <v>23</v>
      </c>
    </row>
    <row r="3" spans="1:12">
      <c r="A3" s="8" t="s">
        <v>24</v>
      </c>
      <c r="B3" s="9">
        <f>SUM(B5:B19)</f>
        <v>0</v>
      </c>
      <c r="C3" s="9">
        <f>SUM(C5:C20)</f>
        <v>0</v>
      </c>
      <c r="D3" s="9">
        <f>B3+C3</f>
        <v>0</v>
      </c>
      <c r="G3" s="16" t="s">
        <v>59</v>
      </c>
      <c r="H3" s="17"/>
      <c r="I3" s="12" t="s">
        <v>55</v>
      </c>
      <c r="J3" s="12" t="s">
        <v>62</v>
      </c>
      <c r="K3" s="12" t="s">
        <v>63</v>
      </c>
    </row>
    <row r="4" spans="1:12">
      <c r="A4" s="8" t="s">
        <v>25</v>
      </c>
      <c r="B4" s="10" t="s">
        <v>0</v>
      </c>
      <c r="C4" s="10" t="s">
        <v>0</v>
      </c>
      <c r="D4" s="9" t="s">
        <v>53</v>
      </c>
      <c r="G4" s="15" t="s">
        <v>56</v>
      </c>
      <c r="H4" s="17"/>
      <c r="I4" s="12" t="s">
        <v>55</v>
      </c>
      <c r="J4" s="14">
        <v>1</v>
      </c>
      <c r="K4" s="12">
        <f>H4*J4</f>
        <v>0</v>
      </c>
    </row>
    <row r="5" spans="1:12">
      <c r="A5" s="8" t="s">
        <v>27</v>
      </c>
      <c r="B5" s="9">
        <f>K11</f>
        <v>0</v>
      </c>
      <c r="C5" s="10">
        <v>0</v>
      </c>
      <c r="D5" s="9">
        <f t="shared" ref="D5:D28" si="0">B5+C5</f>
        <v>0</v>
      </c>
      <c r="G5" s="15" t="s">
        <v>60</v>
      </c>
      <c r="H5" s="17"/>
      <c r="I5" s="12" t="s">
        <v>55</v>
      </c>
      <c r="J5" s="14">
        <v>0.6</v>
      </c>
      <c r="K5" s="12">
        <f t="shared" ref="K5:K7" si="1">H5*J5</f>
        <v>0</v>
      </c>
    </row>
    <row r="6" spans="1:12">
      <c r="A6" s="8" t="s">
        <v>28</v>
      </c>
      <c r="B6" s="9">
        <f>H14</f>
        <v>0</v>
      </c>
      <c r="C6" s="10">
        <v>0</v>
      </c>
      <c r="D6" s="9">
        <f t="shared" si="0"/>
        <v>0</v>
      </c>
      <c r="G6" s="15" t="s">
        <v>61</v>
      </c>
      <c r="H6" s="17"/>
      <c r="I6" s="12" t="s">
        <v>55</v>
      </c>
      <c r="J6" s="14">
        <v>0.6</v>
      </c>
      <c r="K6" s="12">
        <f t="shared" si="1"/>
        <v>0</v>
      </c>
    </row>
    <row r="7" spans="1:12">
      <c r="A7" s="8" t="s">
        <v>29</v>
      </c>
      <c r="B7" s="9">
        <f>H26</f>
        <v>0</v>
      </c>
      <c r="C7" s="10">
        <v>0</v>
      </c>
      <c r="D7" s="9">
        <f t="shared" si="0"/>
        <v>0</v>
      </c>
      <c r="G7" s="15" t="s">
        <v>81</v>
      </c>
      <c r="H7" s="17"/>
      <c r="I7" s="12" t="s">
        <v>55</v>
      </c>
      <c r="J7" s="14">
        <v>0.3</v>
      </c>
      <c r="K7" s="12">
        <f t="shared" si="1"/>
        <v>0</v>
      </c>
    </row>
    <row r="8" spans="1:12">
      <c r="A8" s="8" t="s">
        <v>107</v>
      </c>
      <c r="B8" s="9">
        <f>+K16</f>
        <v>0</v>
      </c>
      <c r="C8" s="10">
        <v>0</v>
      </c>
      <c r="D8" s="9">
        <f t="shared" si="0"/>
        <v>0</v>
      </c>
      <c r="G8" s="12" t="s">
        <v>100</v>
      </c>
      <c r="H8" s="17"/>
      <c r="I8" s="12" t="s">
        <v>99</v>
      </c>
      <c r="K8" s="12">
        <f>SUM(K4:K7)</f>
        <v>0</v>
      </c>
    </row>
    <row r="9" spans="1:12">
      <c r="A9" s="8" t="s">
        <v>108</v>
      </c>
      <c r="B9" s="9">
        <f>H18</f>
        <v>0</v>
      </c>
      <c r="C9" s="10">
        <v>0</v>
      </c>
      <c r="D9" s="9">
        <f t="shared" si="0"/>
        <v>0</v>
      </c>
      <c r="H9" s="17"/>
    </row>
    <row r="10" spans="1:12">
      <c r="A10" s="8" t="s">
        <v>109</v>
      </c>
      <c r="B10" s="9"/>
      <c r="C10" s="10">
        <v>0</v>
      </c>
      <c r="D10" s="9">
        <f t="shared" si="0"/>
        <v>0</v>
      </c>
      <c r="G10" s="20" t="s">
        <v>68</v>
      </c>
      <c r="H10" s="21"/>
      <c r="I10" s="21"/>
      <c r="J10" s="21"/>
      <c r="K10" s="21"/>
      <c r="L10" s="21"/>
    </row>
    <row r="11" spans="1:12">
      <c r="A11" s="8" t="s">
        <v>109</v>
      </c>
      <c r="B11" s="9"/>
      <c r="C11" s="10">
        <v>0</v>
      </c>
      <c r="D11" s="9">
        <f t="shared" si="0"/>
        <v>0</v>
      </c>
      <c r="G11" s="12" t="s">
        <v>69</v>
      </c>
      <c r="H11" s="17"/>
      <c r="I11" s="12" t="s">
        <v>67</v>
      </c>
      <c r="J11" s="12" t="s">
        <v>71</v>
      </c>
      <c r="K11" s="17"/>
      <c r="L11" s="12" t="s">
        <v>65</v>
      </c>
    </row>
    <row r="12" spans="1:12">
      <c r="A12" s="8" t="s">
        <v>30</v>
      </c>
      <c r="B12" s="10" t="s">
        <v>26</v>
      </c>
      <c r="C12" s="10" t="s">
        <v>53</v>
      </c>
      <c r="D12" s="9" t="s">
        <v>53</v>
      </c>
      <c r="H12" s="12">
        <f>+H11/1000</f>
        <v>0</v>
      </c>
      <c r="I12" s="12" t="s">
        <v>64</v>
      </c>
    </row>
    <row r="13" spans="1:12">
      <c r="A13" s="8" t="s">
        <v>31</v>
      </c>
      <c r="B13" s="10">
        <v>0</v>
      </c>
      <c r="C13" s="9">
        <f>K22*365</f>
        <v>0</v>
      </c>
      <c r="D13" s="9">
        <f t="shared" si="0"/>
        <v>0</v>
      </c>
      <c r="G13" s="12" t="s">
        <v>66</v>
      </c>
      <c r="H13" s="17"/>
      <c r="I13" s="12" t="s">
        <v>58</v>
      </c>
    </row>
    <row r="14" spans="1:12">
      <c r="A14" s="8" t="s">
        <v>32</v>
      </c>
      <c r="B14" s="9">
        <f>K24*365</f>
        <v>0</v>
      </c>
      <c r="C14" s="10">
        <v>0</v>
      </c>
      <c r="D14" s="9">
        <f t="shared" si="0"/>
        <v>0</v>
      </c>
      <c r="G14" s="12" t="s">
        <v>92</v>
      </c>
      <c r="H14" s="17"/>
      <c r="I14" s="12" t="s">
        <v>65</v>
      </c>
    </row>
    <row r="15" spans="1:12">
      <c r="A15" s="8" t="s">
        <v>106</v>
      </c>
      <c r="B15" s="9">
        <f>H18</f>
        <v>0</v>
      </c>
      <c r="C15" s="10">
        <v>0</v>
      </c>
      <c r="D15" s="9">
        <f t="shared" si="0"/>
        <v>0</v>
      </c>
      <c r="G15" s="12" t="s">
        <v>70</v>
      </c>
      <c r="H15" s="17"/>
      <c r="I15" s="12" t="s">
        <v>64</v>
      </c>
    </row>
    <row r="16" spans="1:12">
      <c r="A16" s="8" t="s">
        <v>105</v>
      </c>
      <c r="B16" s="9">
        <f>K27+K28+K29</f>
        <v>0</v>
      </c>
      <c r="C16" s="10">
        <v>0</v>
      </c>
      <c r="D16" s="9">
        <f t="shared" si="0"/>
        <v>0</v>
      </c>
      <c r="G16" s="12" t="s">
        <v>66</v>
      </c>
      <c r="H16" s="17"/>
      <c r="I16" s="12" t="s">
        <v>58</v>
      </c>
      <c r="J16" s="12" t="s">
        <v>71</v>
      </c>
      <c r="K16" s="17"/>
      <c r="L16" s="12" t="s">
        <v>65</v>
      </c>
    </row>
    <row r="17" spans="1:12">
      <c r="A17" s="8" t="s">
        <v>33</v>
      </c>
      <c r="B17" s="9">
        <f>H27</f>
        <v>0</v>
      </c>
      <c r="C17" s="10">
        <v>0</v>
      </c>
      <c r="D17" s="9">
        <f t="shared" si="0"/>
        <v>0</v>
      </c>
    </row>
    <row r="18" spans="1:12">
      <c r="A18" s="8" t="s">
        <v>34</v>
      </c>
      <c r="B18" s="9">
        <f>H28</f>
        <v>0</v>
      </c>
      <c r="C18" s="10">
        <v>0</v>
      </c>
      <c r="D18" s="9">
        <f t="shared" si="0"/>
        <v>0</v>
      </c>
      <c r="G18" s="12" t="s">
        <v>101</v>
      </c>
      <c r="H18" s="17"/>
      <c r="I18" s="12" t="s">
        <v>102</v>
      </c>
    </row>
    <row r="19" spans="1:12">
      <c r="A19" s="8" t="s">
        <v>35</v>
      </c>
      <c r="B19" s="9">
        <f>สินทรัพย์!L13</f>
        <v>0</v>
      </c>
      <c r="C19" s="10">
        <v>0</v>
      </c>
      <c r="D19" s="9">
        <f t="shared" si="0"/>
        <v>0</v>
      </c>
    </row>
    <row r="20" spans="1:12">
      <c r="A20" s="8" t="s">
        <v>36</v>
      </c>
      <c r="B20" s="10">
        <v>0</v>
      </c>
      <c r="C20" s="9">
        <f>B3*K33</f>
        <v>0</v>
      </c>
      <c r="D20" s="9">
        <f t="shared" si="0"/>
        <v>0</v>
      </c>
      <c r="G20" s="20" t="s">
        <v>73</v>
      </c>
      <c r="H20" s="21"/>
      <c r="I20" s="21"/>
      <c r="J20" s="21"/>
      <c r="K20" s="21"/>
      <c r="L20" s="21"/>
    </row>
    <row r="21" spans="1:12">
      <c r="A21" s="8" t="s">
        <v>37</v>
      </c>
      <c r="B21" s="10">
        <f>SUM(B22:B25)</f>
        <v>0</v>
      </c>
      <c r="C21" s="10" t="e">
        <f>SUM(C22:C25)</f>
        <v>#DIV/0!</v>
      </c>
      <c r="D21" s="9" t="e">
        <f t="shared" si="0"/>
        <v>#DIV/0!</v>
      </c>
      <c r="G21" s="12" t="s">
        <v>74</v>
      </c>
      <c r="H21" s="17"/>
      <c r="I21" s="12" t="s">
        <v>75</v>
      </c>
      <c r="J21" s="12" t="s">
        <v>78</v>
      </c>
      <c r="K21" s="17"/>
      <c r="L21" s="12" t="s">
        <v>72</v>
      </c>
    </row>
    <row r="22" spans="1:12">
      <c r="A22" s="8" t="s">
        <v>38</v>
      </c>
      <c r="B22" s="10">
        <f>สินทรัพย์!B23*สินทรัพย์!B21</f>
        <v>0</v>
      </c>
      <c r="C22" s="9">
        <f>สินทรัพย์!B21*สินทรัพย์!B22</f>
        <v>0</v>
      </c>
      <c r="D22" s="9">
        <f>B22+C22</f>
        <v>0</v>
      </c>
      <c r="J22" s="12" t="s">
        <v>79</v>
      </c>
      <c r="K22" s="12">
        <f>+H21*K21</f>
        <v>0</v>
      </c>
      <c r="L22" s="12" t="s">
        <v>72</v>
      </c>
    </row>
    <row r="23" spans="1:12">
      <c r="A23" s="8" t="s">
        <v>39</v>
      </c>
      <c r="B23" s="10">
        <v>0</v>
      </c>
      <c r="C23" s="9" t="e">
        <f>สินทรัพย์!B19*'CBA template'!H4</f>
        <v>#DIV/0!</v>
      </c>
      <c r="D23" s="9" t="e">
        <f t="shared" si="0"/>
        <v>#DIV/0!</v>
      </c>
      <c r="G23" s="12" t="s">
        <v>76</v>
      </c>
      <c r="H23" s="17"/>
      <c r="I23" s="12" t="s">
        <v>75</v>
      </c>
      <c r="J23" s="12" t="s">
        <v>77</v>
      </c>
      <c r="K23" s="17"/>
      <c r="L23" s="12" t="s">
        <v>72</v>
      </c>
    </row>
    <row r="24" spans="1:12">
      <c r="A24" s="8" t="s">
        <v>40</v>
      </c>
      <c r="B24" s="10">
        <v>0</v>
      </c>
      <c r="C24" s="9">
        <f>สินทรัพย์!G13</f>
        <v>0</v>
      </c>
      <c r="D24" s="9">
        <f t="shared" si="0"/>
        <v>0</v>
      </c>
      <c r="J24" s="12" t="s">
        <v>80</v>
      </c>
      <c r="K24" s="12">
        <f>H23*K23</f>
        <v>0</v>
      </c>
      <c r="L24" s="12" t="s">
        <v>72</v>
      </c>
    </row>
    <row r="25" spans="1:12">
      <c r="A25" s="8" t="s">
        <v>41</v>
      </c>
      <c r="B25" s="10">
        <v>0</v>
      </c>
      <c r="C25" s="9">
        <f>สินทรัพย์!J13</f>
        <v>0</v>
      </c>
      <c r="D25" s="9">
        <f t="shared" si="0"/>
        <v>0</v>
      </c>
      <c r="G25" s="12" t="s">
        <v>85</v>
      </c>
    </row>
    <row r="26" spans="1:12">
      <c r="A26" s="23" t="s">
        <v>42</v>
      </c>
      <c r="B26" s="24">
        <f>B3+B21</f>
        <v>0</v>
      </c>
      <c r="C26" s="24" t="e">
        <f>C3+C21</f>
        <v>#DIV/0!</v>
      </c>
      <c r="D26" s="24" t="e">
        <f t="shared" si="0"/>
        <v>#DIV/0!</v>
      </c>
      <c r="G26" s="12" t="s">
        <v>82</v>
      </c>
      <c r="I26" s="12" t="s">
        <v>65</v>
      </c>
      <c r="J26" s="12" t="s">
        <v>86</v>
      </c>
      <c r="K26" s="17"/>
      <c r="L26" s="12" t="s">
        <v>65</v>
      </c>
    </row>
    <row r="27" spans="1:12">
      <c r="A27" s="23"/>
      <c r="B27" s="24"/>
      <c r="C27" s="24"/>
      <c r="D27" s="24"/>
      <c r="G27" s="12" t="s">
        <v>83</v>
      </c>
      <c r="I27" s="12" t="s">
        <v>65</v>
      </c>
      <c r="J27" s="12" t="s">
        <v>87</v>
      </c>
      <c r="K27" s="17"/>
      <c r="L27" s="12" t="s">
        <v>65</v>
      </c>
    </row>
    <row r="28" spans="1:12">
      <c r="A28" s="8" t="s">
        <v>43</v>
      </c>
      <c r="B28" s="9">
        <f>SUM(B29:B32)</f>
        <v>0</v>
      </c>
      <c r="C28" s="9">
        <f>SUM(C29:C32)</f>
        <v>0</v>
      </c>
      <c r="D28" s="9">
        <f t="shared" si="0"/>
        <v>0</v>
      </c>
      <c r="G28" s="12" t="s">
        <v>84</v>
      </c>
      <c r="I28" s="12" t="s">
        <v>65</v>
      </c>
      <c r="J28" s="12" t="s">
        <v>88</v>
      </c>
      <c r="K28" s="17"/>
      <c r="L28" s="12" t="s">
        <v>65</v>
      </c>
    </row>
    <row r="29" spans="1:12">
      <c r="A29" s="8" t="s">
        <v>44</v>
      </c>
      <c r="B29" s="9">
        <f>+H32*H34</f>
        <v>0</v>
      </c>
      <c r="C29" s="10">
        <v>0</v>
      </c>
      <c r="D29" s="9" t="s">
        <v>53</v>
      </c>
      <c r="J29" s="12" t="s">
        <v>89</v>
      </c>
      <c r="K29" s="17"/>
      <c r="L29" s="12" t="s">
        <v>65</v>
      </c>
    </row>
    <row r="30" spans="1:12">
      <c r="A30" s="8" t="s">
        <v>45</v>
      </c>
      <c r="B30" s="9">
        <f>K37</f>
        <v>0</v>
      </c>
      <c r="C30" s="10">
        <v>0</v>
      </c>
      <c r="D30" s="9" t="s">
        <v>53</v>
      </c>
      <c r="K30" s="17"/>
    </row>
    <row r="31" spans="1:12">
      <c r="A31" s="8" t="s">
        <v>46</v>
      </c>
      <c r="B31" s="9">
        <f>K39</f>
        <v>0</v>
      </c>
      <c r="C31" s="10">
        <v>0</v>
      </c>
      <c r="D31" s="9" t="s">
        <v>53</v>
      </c>
      <c r="G31" s="20" t="s">
        <v>110</v>
      </c>
      <c r="H31" s="21"/>
      <c r="I31" s="21"/>
      <c r="J31" s="21"/>
      <c r="K31" s="21"/>
      <c r="L31" s="21"/>
    </row>
    <row r="32" spans="1:12">
      <c r="A32" s="8" t="s">
        <v>47</v>
      </c>
      <c r="B32" s="10">
        <v>0</v>
      </c>
      <c r="C32" s="9">
        <f>H7*H8</f>
        <v>0</v>
      </c>
      <c r="D32" s="9" t="s">
        <v>53</v>
      </c>
      <c r="G32" s="12" t="s">
        <v>54</v>
      </c>
      <c r="H32" s="13"/>
      <c r="I32" s="12" t="s">
        <v>125</v>
      </c>
    </row>
    <row r="33" spans="1:12" ht="21.95" customHeight="1">
      <c r="A33" s="8" t="s">
        <v>48</v>
      </c>
      <c r="B33" s="10" t="s">
        <v>0</v>
      </c>
      <c r="C33" s="10" t="s">
        <v>0</v>
      </c>
      <c r="D33" s="9">
        <f>D28-B26</f>
        <v>0</v>
      </c>
      <c r="G33" s="12" t="s">
        <v>57</v>
      </c>
      <c r="H33" s="14" t="e">
        <f>H32/H4</f>
        <v>#DIV/0!</v>
      </c>
      <c r="I33" s="12" t="s">
        <v>58</v>
      </c>
      <c r="J33" s="12" t="s">
        <v>90</v>
      </c>
      <c r="K33" s="22">
        <v>0.03</v>
      </c>
      <c r="L33" s="12" t="s">
        <v>91</v>
      </c>
    </row>
    <row r="34" spans="1:12" ht="23.45" customHeight="1">
      <c r="A34" s="8" t="s">
        <v>49</v>
      </c>
      <c r="B34" s="10" t="s">
        <v>0</v>
      </c>
      <c r="C34" s="10" t="s">
        <v>0</v>
      </c>
      <c r="D34" s="9">
        <f>D28-D3</f>
        <v>0</v>
      </c>
      <c r="G34" s="12" t="s">
        <v>103</v>
      </c>
      <c r="H34" s="17"/>
      <c r="I34" s="12" t="s">
        <v>104</v>
      </c>
    </row>
    <row r="35" spans="1:12">
      <c r="A35" s="8" t="s">
        <v>50</v>
      </c>
      <c r="B35" s="10" t="s">
        <v>0</v>
      </c>
      <c r="C35" s="10" t="s">
        <v>0</v>
      </c>
      <c r="D35" s="9" t="e">
        <f>D28-D26</f>
        <v>#DIV/0!</v>
      </c>
      <c r="E35" s="12">
        <f>20*200*14</f>
        <v>56000</v>
      </c>
    </row>
    <row r="36" spans="1:12">
      <c r="A36" s="8" t="s">
        <v>122</v>
      </c>
      <c r="B36" s="10" t="s">
        <v>0</v>
      </c>
      <c r="C36" s="10" t="s">
        <v>0</v>
      </c>
      <c r="D36" s="11" t="e">
        <f>D33/H32</f>
        <v>#DIV/0!</v>
      </c>
      <c r="G36" s="12" t="s">
        <v>93</v>
      </c>
      <c r="H36" s="17"/>
      <c r="I36" s="12" t="s">
        <v>96</v>
      </c>
    </row>
    <row r="37" spans="1:12">
      <c r="A37" s="8" t="s">
        <v>123</v>
      </c>
      <c r="B37" s="10" t="s">
        <v>0</v>
      </c>
      <c r="C37" s="10" t="s">
        <v>0</v>
      </c>
      <c r="D37" s="11" t="e">
        <f>D34/H33</f>
        <v>#DIV/0!</v>
      </c>
      <c r="G37" s="19" t="s">
        <v>97</v>
      </c>
      <c r="H37" s="17"/>
      <c r="I37" s="12" t="s">
        <v>94</v>
      </c>
      <c r="J37" s="12" t="s">
        <v>95</v>
      </c>
      <c r="K37" s="12">
        <f>+H36*H37</f>
        <v>0</v>
      </c>
      <c r="L37" s="12" t="s">
        <v>65</v>
      </c>
    </row>
    <row r="38" spans="1:12">
      <c r="A38" s="8" t="s">
        <v>124</v>
      </c>
      <c r="B38" s="10" t="s">
        <v>0</v>
      </c>
      <c r="C38" s="10" t="s">
        <v>0</v>
      </c>
      <c r="D38" s="11" t="e">
        <f>D35/H34</f>
        <v>#DIV/0!</v>
      </c>
      <c r="G38" s="12" t="s">
        <v>98</v>
      </c>
      <c r="H38" s="17"/>
      <c r="I38" s="12" t="s">
        <v>55</v>
      </c>
    </row>
    <row r="39" spans="1:12">
      <c r="G39" s="19" t="s">
        <v>97</v>
      </c>
      <c r="H39" s="17"/>
      <c r="I39" s="12" t="s">
        <v>99</v>
      </c>
      <c r="J39" s="12" t="s">
        <v>95</v>
      </c>
      <c r="K39" s="12">
        <f>H38*H39</f>
        <v>0</v>
      </c>
      <c r="L39" s="12" t="s">
        <v>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สินทรัพย์</vt:lpstr>
      <vt:lpstr>ตารางต้นทุนและผลตอบแทน</vt:lpstr>
      <vt:lpstr>CBA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Suwanna Sayruamyat</cp:lastModifiedBy>
  <cp:lastPrinted>2018-12-22T04:09:07Z</cp:lastPrinted>
  <dcterms:created xsi:type="dcterms:W3CDTF">2018-12-21T12:41:46Z</dcterms:created>
  <dcterms:modified xsi:type="dcterms:W3CDTF">2024-12-17T09:16:30Z</dcterms:modified>
</cp:coreProperties>
</file>